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gonzalezalvarez\Downloads\"/>
    </mc:Choice>
  </mc:AlternateContent>
  <xr:revisionPtr revIDLastSave="0" documentId="13_ncr:1_{BA4E1E01-FD54-4D10-88D5-487E8DE3CBCB}" xr6:coauthVersionLast="47" xr6:coauthVersionMax="47" xr10:uidLastSave="{00000000-0000-0000-0000-000000000000}"/>
  <bookViews>
    <workbookView xWindow="-110" yWindow="-110" windowWidth="19420" windowHeight="10420" xr2:uid="{E3BC82B0-69D9-4920-A2B2-B2543097134B}"/>
  </bookViews>
  <sheets>
    <sheet name="Calculadora" sheetId="1" r:id="rId1"/>
    <sheet name="Tabla itp" sheetId="2" r:id="rId2"/>
  </sheets>
  <externalReferences>
    <externalReference r:id="rId3"/>
  </externalReferenc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H11" i="1"/>
  <c r="D30" i="1"/>
  <c r="G19" i="1"/>
  <c r="G25" i="1"/>
  <c r="G26" i="1"/>
  <c r="C16" i="1"/>
  <c r="C22" i="1"/>
  <c r="G20" i="1"/>
  <c r="G43" i="1"/>
  <c r="C25" i="1"/>
  <c r="C26" i="1"/>
  <c r="C27" i="1"/>
  <c r="C28" i="1"/>
  <c r="C29" i="1"/>
  <c r="C30" i="1"/>
  <c r="G37" i="1"/>
  <c r="G27" i="1"/>
  <c r="G42" i="1"/>
  <c r="G41" i="1"/>
  <c r="G40" i="1"/>
  <c r="G39" i="1"/>
  <c r="G38" i="1"/>
  <c r="H26" i="1"/>
  <c r="G36" i="1"/>
  <c r="G35" i="1"/>
  <c r="H27" i="1"/>
  <c r="H25" i="1"/>
</calcChain>
</file>

<file path=xl/sharedStrings.xml><?xml version="1.0" encoding="utf-8"?>
<sst xmlns="http://schemas.openxmlformats.org/spreadsheetml/2006/main" count="78" uniqueCount="73">
  <si>
    <t>LOCALIZACIÓN DE LA VIVIENDA</t>
  </si>
  <si>
    <t>INGRESOS</t>
  </si>
  <si>
    <t>Mensual</t>
  </si>
  <si>
    <t>Anual</t>
  </si>
  <si>
    <t xml:space="preserve">Cuota alquiler </t>
  </si>
  <si>
    <t>Comunidad Autónoma</t>
  </si>
  <si>
    <t>Cataluña</t>
  </si>
  <si>
    <t>ITP</t>
  </si>
  <si>
    <t>REVALORIZACIÓN ANUAL ESPERADA*</t>
  </si>
  <si>
    <t>% de revalorización estimada</t>
  </si>
  <si>
    <t>COSTE COMPRA DEL INMUEBLE</t>
  </si>
  <si>
    <t>Especificar solo si tenemos expectativa de revalorización, por ejemplo en base a la inflación</t>
  </si>
  <si>
    <t>Precio de compra</t>
  </si>
  <si>
    <t>Impuesto ITP</t>
  </si>
  <si>
    <t>FINANCIACIÓN</t>
  </si>
  <si>
    <t>Gastos (Notaría, registro…)</t>
  </si>
  <si>
    <t>% Financiado</t>
  </si>
  <si>
    <t>Marcar 0% si no financiamos</t>
  </si>
  <si>
    <t>Gastos hipoteca</t>
  </si>
  <si>
    <t>Hipoteca</t>
  </si>
  <si>
    <t>Coste reforma</t>
  </si>
  <si>
    <t>Capital que debemos aportar</t>
  </si>
  <si>
    <t>Comisión compra</t>
  </si>
  <si>
    <t>Plazo hipoteca (años)</t>
  </si>
  <si>
    <t>Mobiliario y otros</t>
  </si>
  <si>
    <t>Tipo de interés</t>
  </si>
  <si>
    <t>TOTAL COMPRA</t>
  </si>
  <si>
    <t>Detalle financiación</t>
  </si>
  <si>
    <t xml:space="preserve">Cuota hipoteca </t>
  </si>
  <si>
    <t>GASTOS ANUALES</t>
  </si>
  <si>
    <t>Intereses (promedio)</t>
  </si>
  <si>
    <t>Impuestos (IBI, basuras…)</t>
  </si>
  <si>
    <t>Amortización (promedio)</t>
  </si>
  <si>
    <t>Seguros (hogar, vida, impago…)</t>
  </si>
  <si>
    <t>Comunidad propietarios</t>
  </si>
  <si>
    <t>Mantenmiento</t>
  </si>
  <si>
    <t>Períodos vacío</t>
  </si>
  <si>
    <t>TOTAL GASTOS</t>
  </si>
  <si>
    <t>ANÁLISIS DE LA OPERACIÓN</t>
  </si>
  <si>
    <t>RENTABILIDAD DE LA OPERACIÓN</t>
  </si>
  <si>
    <t>Rentabilidad bruta</t>
  </si>
  <si>
    <t>Rentabilidad neta</t>
  </si>
  <si>
    <t>Cash-Flow mensual</t>
  </si>
  <si>
    <t>PER</t>
  </si>
  <si>
    <t>% Hipoteca / alquiler</t>
  </si>
  <si>
    <t>Cash-flow / alquiler</t>
  </si>
  <si>
    <t>Cash on cash</t>
  </si>
  <si>
    <t>ROCE</t>
  </si>
  <si>
    <t>Rentabilidad total s/ inversión*</t>
  </si>
  <si>
    <t>*Incluye revalorización de la vivienda y la amortización de hipoteca</t>
  </si>
  <si>
    <t>COMUNIDADES</t>
  </si>
  <si>
    <t>TIPO ITP GENERAL</t>
  </si>
  <si>
    <t>Andalucía</t>
  </si>
  <si>
    <t>Aragón</t>
  </si>
  <si>
    <t>Asturias</t>
  </si>
  <si>
    <t>Baleares</t>
  </si>
  <si>
    <t>Canarias</t>
  </si>
  <si>
    <t>Cantabria</t>
  </si>
  <si>
    <t>Castilla - La Mancha</t>
  </si>
  <si>
    <t>Castilla León</t>
  </si>
  <si>
    <t>Ceuta</t>
  </si>
  <si>
    <t>Comunidad de Madrid</t>
  </si>
  <si>
    <t>Comunidad Valenciana</t>
  </si>
  <si>
    <t>Extremadura</t>
  </si>
  <si>
    <t>Galicia</t>
  </si>
  <si>
    <t>La Rioja</t>
  </si>
  <si>
    <t>Melilla</t>
  </si>
  <si>
    <t>Murcia</t>
  </si>
  <si>
    <t>Navarra</t>
  </si>
  <si>
    <t>País Vasco</t>
  </si>
  <si>
    <t>Calculadora exclusiva para la comunidad de Invertir en Inmuebles</t>
  </si>
  <si>
    <t>© Copyright Invertir en Inmuebles</t>
  </si>
  <si>
    <t>CALCULADORA DE RENTABILIDAD DE ALQUILER TRADICIONAL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</si>
</sst>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€&quot;"/>
    <numFmt numFmtId="165" formatCode="0.0%"/>
    <numFmt numFmtId="166" formatCode="#,##0.0\ &quot;€&quot;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 tint="4.9989318521683403E-2"/>
      <name val="Aptos Narrow"/>
      <family val="2"/>
      <scheme val="minor"/>
    </font>
    <font>
      <b/>
      <sz val="14"/>
      <color theme="1" tint="0.249977111117893"/>
      <name val="Aptos Narrow"/>
      <family val="2"/>
      <scheme val="minor"/>
    </font>
    <font>
      <sz val="14"/>
      <color theme="1" tint="0.249977111117893"/>
      <name val="Aptos Narrow"/>
      <family val="2"/>
      <scheme val="minor"/>
    </font>
    <font>
      <sz val="14"/>
      <color theme="1" tint="0.14999847407452621"/>
      <name val="Aptos Narrow"/>
      <family val="2"/>
      <scheme val="minor"/>
    </font>
    <font>
      <b/>
      <sz val="14"/>
      <color theme="2" tint="-0.499984740745262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4"/>
      <color theme="2" tint="-0.499984740745262"/>
      <name val="Aptos Narrow"/>
      <family val="2"/>
      <scheme val="minor"/>
    </font>
    <font>
      <b/>
      <sz val="14"/>
      <color theme="1" tint="0.1499984740745262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6"/>
      <color theme="0"/>
      <name val="Aptos Narrow"/>
      <family val="2"/>
      <scheme val="minor"/>
    </font>
    <font>
      <b/>
      <sz val="16"/>
      <color theme="1" tint="4.9989318521683403E-2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0" tint="-0.499984740745262"/>
      <name val="Aptos Narrow"/>
      <family val="2"/>
      <scheme val="minor"/>
    </font>
    <font>
      <i/>
      <sz val="12"/>
      <name val="Aptos Narrow"/>
      <family val="2"/>
      <scheme val="minor"/>
    </font>
    <font>
      <b/>
      <sz val="16"/>
      <name val="Aptos Narrow"/>
      <family val="2"/>
      <scheme val="minor"/>
    </font>
    <font>
      <sz val="10"/>
      <color theme="2" tint="-0.499984740745262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b/>
      <sz val="20"/>
      <color theme="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18955"/>
        <bgColor indexed="64"/>
      </patternFill>
    </fill>
    <fill>
      <patternFill patternType="solid">
        <fgColor rgb="FFFBF2E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9">
    <border>
      <left/>
      <right/>
      <top/>
      <bottom/>
      <diagonal/>
    </border>
    <border>
      <left/>
      <right/>
      <top style="medium">
        <color rgb="FFF18955"/>
      </top>
      <bottom/>
      <diagonal/>
    </border>
    <border>
      <left/>
      <right style="medium">
        <color rgb="FFF18955"/>
      </right>
      <top/>
      <bottom/>
      <diagonal/>
    </border>
    <border>
      <left/>
      <right/>
      <top/>
      <bottom style="dotted">
        <color rgb="FFF18955"/>
      </bottom>
      <diagonal/>
    </border>
    <border>
      <left style="dotted">
        <color rgb="FFF18955"/>
      </left>
      <right/>
      <top style="dotted">
        <color rgb="FFF18955"/>
      </top>
      <bottom style="medium">
        <color rgb="FFF18955"/>
      </bottom>
      <diagonal/>
    </border>
    <border>
      <left/>
      <right/>
      <top style="dotted">
        <color rgb="FFF18955"/>
      </top>
      <bottom style="medium">
        <color rgb="FFF18955"/>
      </bottom>
      <diagonal/>
    </border>
    <border>
      <left/>
      <right style="dotted">
        <color rgb="FFF18955"/>
      </right>
      <top style="dotted">
        <color rgb="FFF18955"/>
      </top>
      <bottom style="medium">
        <color rgb="FFF18955"/>
      </bottom>
      <diagonal/>
    </border>
    <border>
      <left style="dotted">
        <color rgb="FFF18955"/>
      </left>
      <right/>
      <top style="medium">
        <color rgb="FFF18955"/>
      </top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 style="dotted">
        <color rgb="FFF18955"/>
      </left>
      <right style="dotted">
        <color rgb="FFF18955"/>
      </right>
      <top/>
      <bottom/>
      <diagonal/>
    </border>
    <border>
      <left/>
      <right/>
      <top style="medium">
        <color rgb="FFF18955"/>
      </top>
      <bottom style="dotted">
        <color rgb="FFF18955"/>
      </bottom>
      <diagonal/>
    </border>
    <border>
      <left/>
      <right style="dotted">
        <color rgb="FFF18955"/>
      </right>
      <top style="medium">
        <color rgb="FFF18955"/>
      </top>
      <bottom style="dotted">
        <color rgb="FFF18955"/>
      </bottom>
      <diagonal/>
    </border>
    <border>
      <left style="dotted">
        <color rgb="FFF18955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 style="dotted">
        <color rgb="FFF18955"/>
      </top>
      <bottom style="dotted">
        <color rgb="FFF18955"/>
      </bottom>
      <diagonal/>
    </border>
    <border>
      <left/>
      <right/>
      <top style="dotted">
        <color rgb="FFF18955"/>
      </top>
      <bottom/>
      <diagonal/>
    </border>
    <border>
      <left style="dotted">
        <color rgb="FFF18955"/>
      </left>
      <right/>
      <top style="medium">
        <color theme="0" tint="-4.9989318521683403E-2"/>
      </top>
      <bottom style="dotted">
        <color rgb="FFF18955"/>
      </bottom>
      <diagonal/>
    </border>
    <border>
      <left/>
      <right/>
      <top style="medium">
        <color theme="0" tint="-4.9989318521683403E-2"/>
      </top>
      <bottom style="dotted">
        <color rgb="FFF18955"/>
      </bottom>
      <diagonal/>
    </border>
    <border>
      <left style="dotted">
        <color rgb="FFF18955"/>
      </left>
      <right/>
      <top style="medium">
        <color rgb="FFF18955"/>
      </top>
      <bottom style="dotted">
        <color rgb="FFF18955"/>
      </bottom>
      <diagonal/>
    </border>
    <border>
      <left/>
      <right/>
      <top style="medium">
        <color rgb="FFF18955"/>
      </top>
      <bottom style="medium">
        <color theme="0" tint="-4.9989318521683403E-2"/>
      </bottom>
      <diagonal/>
    </border>
    <border>
      <left/>
      <right style="dotted">
        <color rgb="FFF18955"/>
      </right>
      <top style="medium">
        <color rgb="FFF18955"/>
      </top>
      <bottom style="medium">
        <color theme="0" tint="-4.9989318521683403E-2"/>
      </bottom>
      <diagonal/>
    </border>
    <border>
      <left/>
      <right style="dotted">
        <color rgb="FFF18955"/>
      </right>
      <top/>
      <bottom style="medium">
        <color theme="0" tint="-4.9989318521683403E-2"/>
      </bottom>
      <diagonal/>
    </border>
    <border>
      <left/>
      <right style="dotted">
        <color rgb="FFF18955"/>
      </right>
      <top/>
      <bottom/>
      <diagonal/>
    </border>
    <border>
      <left/>
      <right style="dotted">
        <color rgb="FFF18955"/>
      </right>
      <top style="medium">
        <color rgb="FFF18955"/>
      </top>
      <bottom/>
      <diagonal/>
    </border>
    <border>
      <left style="dotted">
        <color rgb="FFF18955"/>
      </left>
      <right/>
      <top/>
      <bottom style="medium">
        <color theme="0" tint="-4.9989318521683403E-2"/>
      </bottom>
      <diagonal/>
    </border>
    <border>
      <left/>
      <right style="dotted">
        <color rgb="FFF18955"/>
      </right>
      <top style="dotted">
        <color rgb="FFF18955"/>
      </top>
      <bottom style="medium">
        <color theme="0" tint="-4.9989318521683403E-2"/>
      </bottom>
      <diagonal/>
    </border>
    <border>
      <left/>
      <right style="dotted">
        <color rgb="FFF18955"/>
      </right>
      <top style="medium">
        <color theme="0" tint="-4.9989318521683403E-2"/>
      </top>
      <bottom style="dotted">
        <color rgb="FFF18955"/>
      </bottom>
      <diagonal/>
    </border>
    <border>
      <left style="dotted">
        <color rgb="FFF18955"/>
      </left>
      <right/>
      <top style="dotted">
        <color rgb="FFFFE32E"/>
      </top>
      <bottom style="medium">
        <color theme="0" tint="-4.9989318521683403E-2"/>
      </bottom>
      <diagonal/>
    </border>
    <border>
      <left style="dotted">
        <color rgb="FFF18955"/>
      </left>
      <right/>
      <top/>
      <bottom style="dotted">
        <color rgb="FFF18955"/>
      </bottom>
      <diagonal/>
    </border>
    <border>
      <left/>
      <right/>
      <top style="dotted">
        <color rgb="FFFFDB00"/>
      </top>
      <bottom/>
      <diagonal/>
    </border>
    <border>
      <left/>
      <right style="dotted">
        <color rgb="FFF18955"/>
      </right>
      <top/>
      <bottom style="dotted">
        <color rgb="FFF18955"/>
      </bottom>
      <diagonal/>
    </border>
    <border>
      <left/>
      <right/>
      <top style="medium">
        <color theme="0" tint="-4.9989318521683403E-2"/>
      </top>
      <bottom style="dotted">
        <color rgb="FFFFDB00"/>
      </bottom>
      <diagonal/>
    </border>
    <border>
      <left/>
      <right style="dotted">
        <color rgb="FFF18955"/>
      </right>
      <top style="medium">
        <color theme="0" tint="-4.9989318521683403E-2"/>
      </top>
      <bottom style="dotted">
        <color rgb="FFFFDB00"/>
      </bottom>
      <diagonal/>
    </border>
    <border>
      <left style="medium">
        <color rgb="FFF18955"/>
      </left>
      <right style="dotted">
        <color rgb="FFF18955"/>
      </right>
      <top style="medium">
        <color rgb="FFF18955"/>
      </top>
      <bottom style="dotted">
        <color rgb="FFF18955"/>
      </bottom>
      <diagonal/>
    </border>
    <border>
      <left style="medium">
        <color rgb="FFF18955"/>
      </left>
      <right style="dotted">
        <color rgb="FFF18955"/>
      </right>
      <top/>
      <bottom/>
      <diagonal/>
    </border>
    <border>
      <left/>
      <right style="medium">
        <color rgb="FFF18955"/>
      </right>
      <top style="dotted">
        <color rgb="FFF18955"/>
      </top>
      <bottom/>
      <diagonal/>
    </border>
    <border>
      <left style="medium">
        <color rgb="FFF18955"/>
      </left>
      <right style="dotted">
        <color rgb="FFF18955"/>
      </right>
      <top style="dotted">
        <color rgb="FFF18955"/>
      </top>
      <bottom style="dotted">
        <color rgb="FFF18955"/>
      </bottom>
      <diagonal/>
    </border>
    <border>
      <left/>
      <right style="medium">
        <color rgb="FFF18955"/>
      </right>
      <top style="dotted">
        <color rgb="FFF18955"/>
      </top>
      <bottom style="dotted">
        <color rgb="FFF18955"/>
      </bottom>
      <diagonal/>
    </border>
    <border>
      <left style="medium">
        <color rgb="FFF18955"/>
      </left>
      <right style="dotted">
        <color rgb="FFF18955"/>
      </right>
      <top/>
      <bottom style="medium">
        <color rgb="FFF18955"/>
      </bottom>
      <diagonal/>
    </border>
    <border>
      <left/>
      <right style="medium">
        <color rgb="FFF18955"/>
      </right>
      <top/>
      <bottom style="medium">
        <color rgb="FFF18955"/>
      </bottom>
      <diagonal/>
    </border>
    <border>
      <left/>
      <right style="medium">
        <color rgb="FFF18955"/>
      </right>
      <top style="medium">
        <color rgb="FFF18955"/>
      </top>
      <bottom style="dotted">
        <color rgb="FFF18955"/>
      </bottom>
      <diagonal/>
    </border>
    <border>
      <left style="medium">
        <color rgb="FFF18955"/>
      </left>
      <right/>
      <top/>
      <bottom style="medium">
        <color rgb="FFF18955"/>
      </bottom>
      <diagonal/>
    </border>
    <border>
      <left/>
      <right/>
      <top/>
      <bottom style="medium">
        <color rgb="FFF18955"/>
      </bottom>
      <diagonal/>
    </border>
    <border>
      <left style="dotted">
        <color rgb="FFF18955"/>
      </left>
      <right/>
      <top style="medium">
        <color theme="0" tint="-4.9989318521683403E-2"/>
      </top>
      <bottom/>
      <diagonal/>
    </border>
    <border>
      <left/>
      <right/>
      <top style="medium">
        <color theme="0" tint="-4.9989318521683403E-2"/>
      </top>
      <bottom/>
      <diagonal/>
    </border>
    <border>
      <left/>
      <right style="dotted">
        <color rgb="FFF18955"/>
      </right>
      <top/>
      <bottom style="medium">
        <color rgb="FFF18955"/>
      </bottom>
      <diagonal/>
    </border>
    <border>
      <left/>
      <right style="dotted">
        <color rgb="FFF18955"/>
      </right>
      <top style="medium">
        <color theme="0" tint="-4.9989318521683403E-2"/>
      </top>
      <bottom/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 style="medium">
        <color rgb="FFFFFF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rgb="FFF18955"/>
      </left>
      <right/>
      <top style="dotted">
        <color rgb="FFF18955"/>
      </top>
      <bottom/>
      <diagonal/>
    </border>
    <border>
      <left/>
      <right style="dotted">
        <color rgb="FFF18955"/>
      </right>
      <top style="dotted">
        <color rgb="FFF18955"/>
      </top>
      <bottom/>
      <diagonal/>
    </border>
    <border>
      <left style="medium">
        <color rgb="FFFFFF00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rgb="FFF18955"/>
      </left>
      <right style="thick">
        <color indexed="64"/>
      </right>
      <top/>
      <bottom/>
      <diagonal/>
    </border>
    <border>
      <left/>
      <right style="thick">
        <color indexed="64"/>
      </right>
      <top style="medium">
        <color rgb="FFFFFF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0" fillId="0" borderId="3" xfId="0" applyBorder="1"/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0" fillId="0" borderId="9" xfId="0" applyBorder="1"/>
    <xf numFmtId="0" fontId="5" fillId="3" borderId="1" xfId="0" applyFont="1" applyFill="1" applyBorder="1" applyAlignment="1">
      <alignment horizontal="left" vertical="center" indent="1"/>
    </xf>
    <xf numFmtId="164" fontId="5" fillId="0" borderId="10" xfId="0" applyNumberFormat="1" applyFont="1" applyBorder="1" applyAlignment="1">
      <alignment horizontal="center" vertical="center"/>
    </xf>
    <xf numFmtId="164" fontId="6" fillId="3" borderId="11" xfId="0" applyNumberFormat="1" applyFont="1" applyFill="1" applyBorder="1" applyAlignment="1">
      <alignment horizontal="center"/>
    </xf>
    <xf numFmtId="0" fontId="4" fillId="3" borderId="12" xfId="0" applyFont="1" applyFill="1" applyBorder="1" applyAlignment="1">
      <alignment horizontal="left" vertical="center" indent="1"/>
    </xf>
    <xf numFmtId="0" fontId="0" fillId="0" borderId="14" xfId="0" applyBorder="1"/>
    <xf numFmtId="0" fontId="0" fillId="0" borderId="15" xfId="0" applyBorder="1"/>
    <xf numFmtId="0" fontId="5" fillId="3" borderId="18" xfId="0" applyFont="1" applyFill="1" applyBorder="1" applyAlignment="1">
      <alignment horizontal="left" vertical="center" indent="1"/>
    </xf>
    <xf numFmtId="9" fontId="5" fillId="0" borderId="11" xfId="1" applyFont="1" applyBorder="1" applyAlignment="1">
      <alignment horizontal="right" vertical="center" indent="1"/>
    </xf>
    <xf numFmtId="0" fontId="5" fillId="3" borderId="19" xfId="0" applyFont="1" applyFill="1" applyBorder="1" applyAlignment="1">
      <alignment horizontal="left" vertical="center" indent="1"/>
    </xf>
    <xf numFmtId="0" fontId="5" fillId="3" borderId="8" xfId="0" applyFont="1" applyFill="1" applyBorder="1" applyAlignment="1">
      <alignment horizontal="left" vertical="center" indent="1"/>
    </xf>
    <xf numFmtId="9" fontId="8" fillId="0" borderId="22" xfId="1" applyFont="1" applyFill="1" applyBorder="1" applyAlignment="1"/>
    <xf numFmtId="0" fontId="0" fillId="0" borderId="22" xfId="0" applyBorder="1"/>
    <xf numFmtId="0" fontId="5" fillId="3" borderId="7" xfId="0" applyFont="1" applyFill="1" applyBorder="1" applyAlignment="1">
      <alignment horizontal="left" vertical="center" indent="1"/>
    </xf>
    <xf numFmtId="9" fontId="5" fillId="0" borderId="23" xfId="1" applyFont="1" applyBorder="1" applyAlignment="1">
      <alignment horizontal="right" vertical="center" indent="1"/>
    </xf>
    <xf numFmtId="0" fontId="5" fillId="3" borderId="24" xfId="0" applyFont="1" applyFill="1" applyBorder="1" applyAlignment="1">
      <alignment horizontal="left" vertical="center" indent="1"/>
    </xf>
    <xf numFmtId="164" fontId="10" fillId="3" borderId="25" xfId="0" applyNumberFormat="1" applyFont="1" applyFill="1" applyBorder="1" applyAlignment="1">
      <alignment horizontal="right" vertical="center" indent="1"/>
    </xf>
    <xf numFmtId="164" fontId="10" fillId="3" borderId="26" xfId="0" applyNumberFormat="1" applyFont="1" applyFill="1" applyBorder="1" applyAlignment="1">
      <alignment horizontal="right" vertical="center" indent="1"/>
    </xf>
    <xf numFmtId="0" fontId="5" fillId="3" borderId="27" xfId="0" applyFont="1" applyFill="1" applyBorder="1" applyAlignment="1">
      <alignment horizontal="left" vertical="center" indent="1"/>
    </xf>
    <xf numFmtId="1" fontId="5" fillId="0" borderId="21" xfId="0" applyNumberFormat="1" applyFont="1" applyBorder="1" applyAlignment="1">
      <alignment horizontal="center" vertical="center"/>
    </xf>
    <xf numFmtId="0" fontId="5" fillId="3" borderId="28" xfId="0" applyFont="1" applyFill="1" applyBorder="1" applyAlignment="1">
      <alignment horizontal="left" vertical="center" indent="1"/>
    </xf>
    <xf numFmtId="0" fontId="4" fillId="3" borderId="29" xfId="0" applyFont="1" applyFill="1" applyBorder="1" applyAlignment="1">
      <alignment horizontal="left" vertical="center" indent="1"/>
    </xf>
    <xf numFmtId="164" fontId="5" fillId="3" borderId="19" xfId="0" applyNumberFormat="1" applyFont="1" applyFill="1" applyBorder="1" applyAlignment="1">
      <alignment horizontal="center" vertical="center"/>
    </xf>
    <xf numFmtId="164" fontId="6" fillId="3" borderId="23" xfId="0" applyNumberFormat="1" applyFont="1" applyFill="1" applyBorder="1" applyAlignment="1">
      <alignment horizontal="center"/>
    </xf>
    <xf numFmtId="164" fontId="5" fillId="3" borderId="13" xfId="0" applyNumberFormat="1" applyFont="1" applyFill="1" applyBorder="1" applyAlignment="1">
      <alignment horizontal="center" vertical="center"/>
    </xf>
    <xf numFmtId="164" fontId="6" fillId="3" borderId="22" xfId="0" applyNumberFormat="1" applyFont="1" applyFill="1" applyBorder="1" applyAlignment="1">
      <alignment horizontal="center"/>
    </xf>
    <xf numFmtId="164" fontId="5" fillId="0" borderId="20" xfId="0" applyNumberFormat="1" applyFont="1" applyBorder="1" applyAlignment="1">
      <alignment horizontal="center" vertical="center"/>
    </xf>
    <xf numFmtId="164" fontId="6" fillId="3" borderId="17" xfId="0" applyNumberFormat="1" applyFont="1" applyFill="1" applyBorder="1" applyAlignment="1">
      <alignment horizontal="center"/>
    </xf>
    <xf numFmtId="164" fontId="6" fillId="3" borderId="30" xfId="0" applyNumberFormat="1" applyFont="1" applyFill="1" applyBorder="1" applyAlignment="1">
      <alignment horizontal="center"/>
    </xf>
    <xf numFmtId="0" fontId="5" fillId="3" borderId="12" xfId="0" applyFont="1" applyFill="1" applyBorder="1" applyAlignment="1">
      <alignment horizontal="left" vertical="center" indent="1"/>
    </xf>
    <xf numFmtId="164" fontId="5" fillId="0" borderId="21" xfId="0" applyNumberFormat="1" applyFont="1" applyBorder="1" applyAlignment="1">
      <alignment horizontal="center" vertical="center"/>
    </xf>
    <xf numFmtId="0" fontId="5" fillId="3" borderId="31" xfId="0" applyFont="1" applyFill="1" applyBorder="1" applyAlignment="1">
      <alignment horizontal="left" vertical="center" indent="1"/>
    </xf>
    <xf numFmtId="164" fontId="5" fillId="0" borderId="32" xfId="0" applyNumberFormat="1" applyFont="1" applyBorder="1" applyAlignment="1">
      <alignment horizontal="center" vertical="center"/>
    </xf>
    <xf numFmtId="0" fontId="5" fillId="3" borderId="16" xfId="0" applyFont="1" applyFill="1" applyBorder="1" applyAlignment="1">
      <alignment horizontal="left" vertical="center" indent="1"/>
    </xf>
    <xf numFmtId="164" fontId="5" fillId="3" borderId="17" xfId="0" applyNumberFormat="1" applyFont="1" applyFill="1" applyBorder="1" applyAlignment="1">
      <alignment horizontal="center" vertical="center"/>
    </xf>
    <xf numFmtId="164" fontId="5" fillId="0" borderId="26" xfId="0" applyNumberFormat="1" applyFont="1" applyBorder="1" applyAlignment="1">
      <alignment horizontal="center" vertical="center"/>
    </xf>
    <xf numFmtId="0" fontId="4" fillId="3" borderId="33" xfId="0" applyFont="1" applyFill="1" applyBorder="1" applyAlignment="1">
      <alignment horizontal="left" vertical="center" indent="1"/>
    </xf>
    <xf numFmtId="165" fontId="7" fillId="3" borderId="2" xfId="1" applyNumberFormat="1" applyFont="1" applyFill="1" applyBorder="1" applyAlignment="1">
      <alignment horizontal="center"/>
    </xf>
    <xf numFmtId="0" fontId="4" fillId="3" borderId="34" xfId="0" applyFont="1" applyFill="1" applyBorder="1" applyAlignment="1">
      <alignment horizontal="left" vertical="center" indent="1"/>
    </xf>
    <xf numFmtId="165" fontId="7" fillId="3" borderId="35" xfId="1" applyNumberFormat="1" applyFont="1" applyFill="1" applyBorder="1" applyAlignment="1">
      <alignment horizontal="center"/>
    </xf>
    <xf numFmtId="0" fontId="4" fillId="3" borderId="36" xfId="0" applyFont="1" applyFill="1" applyBorder="1" applyAlignment="1">
      <alignment horizontal="left" vertical="center" indent="1"/>
    </xf>
    <xf numFmtId="164" fontId="7" fillId="3" borderId="37" xfId="1" applyNumberFormat="1" applyFont="1" applyFill="1" applyBorder="1" applyAlignment="1">
      <alignment horizontal="center"/>
    </xf>
    <xf numFmtId="0" fontId="4" fillId="3" borderId="38" xfId="0" applyFont="1" applyFill="1" applyBorder="1" applyAlignment="1">
      <alignment horizontal="left" vertical="center" indent="1"/>
    </xf>
    <xf numFmtId="2" fontId="7" fillId="3" borderId="39" xfId="1" applyNumberFormat="1" applyFont="1" applyFill="1" applyBorder="1" applyAlignment="1">
      <alignment horizontal="center"/>
    </xf>
    <xf numFmtId="165" fontId="7" fillId="3" borderId="40" xfId="1" applyNumberFormat="1" applyFont="1" applyFill="1" applyBorder="1" applyAlignment="1">
      <alignment horizontal="center"/>
    </xf>
    <xf numFmtId="165" fontId="7" fillId="3" borderId="39" xfId="1" applyNumberFormat="1" applyFont="1" applyFill="1" applyBorder="1" applyAlignment="1">
      <alignment horizontal="center"/>
    </xf>
    <xf numFmtId="10" fontId="7" fillId="3" borderId="37" xfId="1" applyNumberFormat="1" applyFont="1" applyFill="1" applyBorder="1" applyAlignment="1">
      <alignment horizontal="center"/>
    </xf>
    <xf numFmtId="10" fontId="7" fillId="3" borderId="39" xfId="1" applyNumberFormat="1" applyFont="1" applyFill="1" applyBorder="1" applyAlignment="1">
      <alignment horizontal="center"/>
    </xf>
    <xf numFmtId="10" fontId="18" fillId="0" borderId="0" xfId="1" applyNumberFormat="1" applyFont="1" applyFill="1" applyBorder="1" applyAlignment="1">
      <alignment horizontal="center"/>
    </xf>
    <xf numFmtId="0" fontId="2" fillId="0" borderId="0" xfId="0" applyFont="1"/>
    <xf numFmtId="10" fontId="0" fillId="0" borderId="0" xfId="1" applyNumberFormat="1" applyFont="1"/>
    <xf numFmtId="10" fontId="0" fillId="0" borderId="0" xfId="1" applyNumberFormat="1" applyFont="1" applyFill="1"/>
    <xf numFmtId="0" fontId="4" fillId="3" borderId="43" xfId="0" applyFont="1" applyFill="1" applyBorder="1" applyAlignment="1">
      <alignment horizontal="left" vertical="center" indent="1"/>
    </xf>
    <xf numFmtId="0" fontId="3" fillId="3" borderId="42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right" vertical="center"/>
    </xf>
    <xf numFmtId="164" fontId="10" fillId="3" borderId="21" xfId="0" applyNumberFormat="1" applyFont="1" applyFill="1" applyBorder="1" applyAlignment="1">
      <alignment horizontal="right" vertical="center"/>
    </xf>
    <xf numFmtId="164" fontId="5" fillId="0" borderId="21" xfId="0" applyNumberFormat="1" applyFont="1" applyBorder="1" applyAlignment="1">
      <alignment horizontal="right" vertical="center"/>
    </xf>
    <xf numFmtId="164" fontId="11" fillId="3" borderId="46" xfId="0" applyNumberFormat="1" applyFont="1" applyFill="1" applyBorder="1" applyAlignment="1">
      <alignment horizontal="right"/>
    </xf>
    <xf numFmtId="0" fontId="8" fillId="0" borderId="0" xfId="0" applyFont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9" fillId="0" borderId="0" xfId="0" applyFont="1"/>
    <xf numFmtId="0" fontId="0" fillId="4" borderId="0" xfId="0" applyFill="1"/>
    <xf numFmtId="0" fontId="9" fillId="4" borderId="0" xfId="0" applyFont="1" applyFill="1"/>
    <xf numFmtId="0" fontId="13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 indent="1"/>
    </xf>
    <xf numFmtId="164" fontId="6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166" fontId="16" fillId="0" borderId="0" xfId="0" applyNumberFormat="1" applyFont="1"/>
    <xf numFmtId="0" fontId="17" fillId="0" borderId="0" xfId="0" applyFont="1" applyAlignment="1">
      <alignment horizontal="left"/>
    </xf>
    <xf numFmtId="0" fontId="19" fillId="0" borderId="0" xfId="0" applyFont="1"/>
    <xf numFmtId="0" fontId="4" fillId="3" borderId="51" xfId="0" applyFont="1" applyFill="1" applyBorder="1" applyAlignment="1">
      <alignment horizontal="left" vertical="center" indent="1"/>
    </xf>
    <xf numFmtId="164" fontId="11" fillId="3" borderId="15" xfId="0" applyNumberFormat="1" applyFont="1" applyFill="1" applyBorder="1" applyAlignment="1">
      <alignment horizontal="center"/>
    </xf>
    <xf numFmtId="164" fontId="11" fillId="3" borderId="52" xfId="0" applyNumberFormat="1" applyFont="1" applyFill="1" applyBorder="1" applyAlignment="1">
      <alignment horizontal="center"/>
    </xf>
    <xf numFmtId="10" fontId="5" fillId="0" borderId="21" xfId="0" applyNumberFormat="1" applyFont="1" applyBorder="1" applyAlignment="1">
      <alignment horizontal="center" vertical="center"/>
    </xf>
    <xf numFmtId="0" fontId="0" fillId="0" borderId="53" xfId="0" applyBorder="1"/>
    <xf numFmtId="0" fontId="16" fillId="0" borderId="54" xfId="0" applyFont="1" applyBorder="1"/>
    <xf numFmtId="166" fontId="16" fillId="0" borderId="54" xfId="0" applyNumberFormat="1" applyFont="1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0" fillId="0" borderId="57" xfId="0" applyBorder="1"/>
    <xf numFmtId="0" fontId="0" fillId="0" borderId="58" xfId="0" applyBorder="1"/>
    <xf numFmtId="0" fontId="3" fillId="3" borderId="42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21" fillId="5" borderId="49" xfId="0" applyFont="1" applyFill="1" applyBorder="1" applyAlignment="1">
      <alignment horizontal="center"/>
    </xf>
    <xf numFmtId="0" fontId="21" fillId="5" borderId="0" xfId="0" applyFont="1" applyFill="1" applyAlignment="1">
      <alignment horizontal="center"/>
    </xf>
    <xf numFmtId="0" fontId="21" fillId="5" borderId="50" xfId="0" applyFont="1" applyFill="1" applyBorder="1" applyAlignment="1">
      <alignment horizontal="center"/>
    </xf>
    <xf numFmtId="0" fontId="20" fillId="5" borderId="0" xfId="0" applyFont="1" applyFill="1" applyAlignment="1">
      <alignment horizontal="center" vertical="center"/>
    </xf>
    <xf numFmtId="0" fontId="14" fillId="2" borderId="41" xfId="0" applyFont="1" applyFill="1" applyBorder="1" applyAlignment="1">
      <alignment horizontal="center" vertical="center" wrapText="1"/>
    </xf>
    <xf numFmtId="0" fontId="14" fillId="2" borderId="39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164" fontId="5" fillId="0" borderId="19" xfId="0" applyNumberFormat="1" applyFont="1" applyBorder="1" applyAlignment="1">
      <alignment horizontal="center" vertical="center"/>
    </xf>
    <xf numFmtId="164" fontId="5" fillId="0" borderId="20" xfId="0" applyNumberFormat="1" applyFont="1" applyBorder="1" applyAlignment="1">
      <alignment horizontal="center" vertical="center"/>
    </xf>
    <xf numFmtId="165" fontId="7" fillId="3" borderId="44" xfId="1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2">
    <dxf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DISTRIBUCIÓN GASTOS RECURRENTES</a:t>
            </a:r>
          </a:p>
        </c:rich>
      </c:tx>
      <c:layout>
        <c:manualLayout>
          <c:xMode val="edge"/>
          <c:yMode val="edge"/>
          <c:x val="0.14333531273851244"/>
          <c:y val="5.91114597358961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2397759339594837"/>
          <c:y val="0.23781745519218403"/>
          <c:w val="0.38066898133796268"/>
          <c:h val="0.671457786526684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4EC-4DC2-8C2B-FD7724DCD53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4EC-4DC2-8C2B-FD7724DCD538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4EC-4DC2-8C2B-FD7724DCD538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4EC-4DC2-8C2B-FD7724DCD538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4EC-4DC2-8C2B-FD7724DCD53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Calculadora!$B$25:$B$29</c:f>
              <c:strCache>
                <c:ptCount val="5"/>
                <c:pt idx="0">
                  <c:v>Impuestos (IBI, basuras…)</c:v>
                </c:pt>
                <c:pt idx="1">
                  <c:v>Seguros (hogar, vida, impago…)</c:v>
                </c:pt>
                <c:pt idx="2">
                  <c:v>Comunidad propietarios</c:v>
                </c:pt>
                <c:pt idx="3">
                  <c:v>Mantenmiento</c:v>
                </c:pt>
                <c:pt idx="4">
                  <c:v>Períodos vacío</c:v>
                </c:pt>
              </c:strCache>
            </c:strRef>
          </c:cat>
          <c:val>
            <c:numRef>
              <c:f>Calculadora!$C$25:$C$29</c:f>
              <c:numCache>
                <c:formatCode>#,##0\ "€"</c:formatCode>
                <c:ptCount val="5"/>
                <c:pt idx="0">
                  <c:v>25</c:v>
                </c:pt>
                <c:pt idx="1">
                  <c:v>23.333333333333332</c:v>
                </c:pt>
                <c:pt idx="2">
                  <c:v>29.166666666666668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4EC-4DC2-8C2B-FD7724DCD538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4750075623550544E-2"/>
          <c:y val="0.24748549662873967"/>
          <c:w val="0.30323540465474413"/>
          <c:h val="0.51481505814335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509360</xdr:colOff>
      <xdr:row>32</xdr:row>
      <xdr:rowOff>198966</xdr:rowOff>
    </xdr:from>
    <xdr:to>
      <xdr:col>3</xdr:col>
      <xdr:colOff>674460</xdr:colOff>
      <xdr:row>42</xdr:row>
      <xdr:rowOff>111879</xdr:rowOff>
    </xdr:to>
    <xdr:graphicFrame macro="">
      <xdr:nvGraphicFramePr>
        <xdr:cNvPr id="8" name="Gráfico 3">
          <a:extLst>
            <a:ext uri="{FF2B5EF4-FFF2-40B4-BE49-F238E27FC236}">
              <a16:creationId xmlns:a16="http://schemas.microsoft.com/office/drawing/2014/main" id="{9BB0571F-226B-421D-B906-48A670A804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317501</xdr:colOff>
      <xdr:row>0</xdr:row>
      <xdr:rowOff>137584</xdr:rowOff>
    </xdr:from>
    <xdr:to>
      <xdr:col>5</xdr:col>
      <xdr:colOff>2398906</xdr:colOff>
      <xdr:row>4</xdr:row>
      <xdr:rowOff>94107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264ECC40-126C-77A6-9175-444B776D2A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01" y="137584"/>
          <a:ext cx="2695238" cy="676190"/>
        </a:xfrm>
        <a:prstGeom prst="rect">
          <a:avLst/>
        </a:prstGeom>
        <a:ln w="1270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gonzalezalvarez\Downloads\CALCULADORA-ALQUILER-ZONA3.xlsx" TargetMode="External"/><Relationship Id="rId1" Type="http://schemas.openxmlformats.org/officeDocument/2006/relationships/externalLinkPath" Target="CALCULADORA-ALQUILER-ZONA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LCULADORA RENTABILIDAD"/>
      <sheetName val="v.2 CALCULADORA con ITP MANUAL"/>
      <sheetName val="Tabla itp"/>
    </sheetNames>
    <sheetDataSet>
      <sheetData sheetId="0">
        <row r="45">
          <cell r="B45" t="str">
            <v>Impuestos (IBI, basuras…)</v>
          </cell>
          <cell r="C45">
            <v>66.666666666666671</v>
          </cell>
        </row>
        <row r="46">
          <cell r="B46" t="str">
            <v>Seguros (hogar, vida, impago…)</v>
          </cell>
          <cell r="C46">
            <v>25</v>
          </cell>
        </row>
        <row r="47">
          <cell r="B47" t="str">
            <v>Comunidad propietarios</v>
          </cell>
          <cell r="C47">
            <v>25</v>
          </cell>
        </row>
        <row r="48">
          <cell r="B48" t="str">
            <v>Mantenmiento</v>
          </cell>
          <cell r="C48">
            <v>0</v>
          </cell>
        </row>
        <row r="49">
          <cell r="B49" t="str">
            <v>Períodos vacío</v>
          </cell>
          <cell r="C49">
            <v>0</v>
          </cell>
        </row>
        <row r="50">
          <cell r="B50" t="str">
            <v>Intereses (promedio)</v>
          </cell>
          <cell r="C50">
            <v>48.21688982829744</v>
          </cell>
        </row>
        <row r="51">
          <cell r="B51" t="str">
            <v>Amortización (promedio)</v>
          </cell>
          <cell r="C51">
            <v>145.83333333333334</v>
          </cell>
        </row>
        <row r="52">
          <cell r="B52" t="str">
            <v xml:space="preserve">Cuota hipoteca </v>
          </cell>
          <cell r="C52">
            <v>194.05022316163078</v>
          </cell>
        </row>
      </sheetData>
      <sheetData sheetId="1" refreshError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871A4F-2F4B-4C35-AA53-C553F32E190B}" name="Tabla1" displayName="Tabla1" ref="A1:B20" totalsRowShown="0" headerRowDxfId="1">
  <tableColumns count="2">
    <tableColumn id="1" xr3:uid="{AF2E96B3-7DD3-40E4-8A98-FDBEC6A23DDA}" name="COMUNIDADES"/>
    <tableColumn id="2" xr3:uid="{640ED3A6-4BCA-4AB0-B5F3-4AFF0ED9F3AC}" name="TIPO ITP GENERAL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92B28-14C8-4C61-9528-99165192F769}">
  <dimension ref="A1:I47"/>
  <sheetViews>
    <sheetView showGridLines="0" tabSelected="1" zoomScale="60" zoomScaleNormal="60" workbookViewId="0">
      <selection activeCell="L33" sqref="L33"/>
    </sheetView>
  </sheetViews>
  <sheetFormatPr defaultRowHeight="14.5" x14ac:dyDescent="0.35"/>
  <cols>
    <col min="2" max="2" width="42.6328125" bestFit="1" customWidth="1"/>
    <col min="3" max="3" width="13.08984375" bestFit="1" customWidth="1"/>
    <col min="4" max="4" width="12.81640625" customWidth="1"/>
    <col min="6" max="6" width="69.36328125" bestFit="1" customWidth="1"/>
    <col min="7" max="7" width="13.08984375" bestFit="1" customWidth="1"/>
    <col min="8" max="8" width="22.08984375" bestFit="1" customWidth="1"/>
    <col min="9" max="9" width="8.453125" customWidth="1"/>
  </cols>
  <sheetData>
    <row r="1" spans="1:9" x14ac:dyDescent="0.35">
      <c r="A1" s="65"/>
      <c r="B1" s="66"/>
      <c r="C1" s="66"/>
      <c r="D1" s="66"/>
      <c r="E1" s="66"/>
      <c r="F1" s="66"/>
      <c r="G1" s="66"/>
      <c r="H1" s="66"/>
      <c r="I1" s="92"/>
    </row>
    <row r="2" spans="1:9" x14ac:dyDescent="0.35">
      <c r="A2" s="67"/>
      <c r="I2" s="89"/>
    </row>
    <row r="3" spans="1:9" x14ac:dyDescent="0.35">
      <c r="A3" s="67"/>
      <c r="I3" s="89"/>
    </row>
    <row r="4" spans="1:9" x14ac:dyDescent="0.35">
      <c r="A4" s="67"/>
      <c r="I4" s="89"/>
    </row>
    <row r="5" spans="1:9" x14ac:dyDescent="0.35">
      <c r="A5" s="67"/>
      <c r="I5" s="89"/>
    </row>
    <row r="6" spans="1:9" ht="14.5" customHeight="1" x14ac:dyDescent="0.35">
      <c r="A6" s="95" t="s">
        <v>72</v>
      </c>
      <c r="B6" s="96"/>
      <c r="C6" s="96"/>
      <c r="D6" s="96"/>
      <c r="E6" s="96"/>
      <c r="F6" s="96"/>
      <c r="G6" s="96"/>
      <c r="H6" s="96"/>
      <c r="I6" s="97"/>
    </row>
    <row r="7" spans="1:9" ht="14.5" customHeight="1" x14ac:dyDescent="0.35">
      <c r="A7" s="95"/>
      <c r="B7" s="96"/>
      <c r="C7" s="96"/>
      <c r="D7" s="96"/>
      <c r="E7" s="96"/>
      <c r="F7" s="96"/>
      <c r="G7" s="96"/>
      <c r="H7" s="96"/>
      <c r="I7" s="97"/>
    </row>
    <row r="8" spans="1:9" x14ac:dyDescent="0.35">
      <c r="A8" s="67"/>
      <c r="I8" s="89"/>
    </row>
    <row r="9" spans="1:9" x14ac:dyDescent="0.35">
      <c r="A9" s="67"/>
      <c r="I9" s="89"/>
    </row>
    <row r="10" spans="1:9" ht="24" thickBot="1" x14ac:dyDescent="0.4">
      <c r="A10" s="67"/>
      <c r="B10" s="101" t="s">
        <v>0</v>
      </c>
      <c r="C10" s="102"/>
      <c r="D10" s="103"/>
      <c r="F10" s="2" t="s">
        <v>1</v>
      </c>
      <c r="G10" s="3" t="s">
        <v>2</v>
      </c>
      <c r="H10" s="4" t="s">
        <v>3</v>
      </c>
      <c r="I10" s="89"/>
    </row>
    <row r="11" spans="1:9" ht="19" thickBot="1" x14ac:dyDescent="0.5">
      <c r="A11" s="67"/>
      <c r="B11" s="9" t="s">
        <v>5</v>
      </c>
      <c r="C11" s="104" t="s">
        <v>61</v>
      </c>
      <c r="D11" s="105"/>
      <c r="E11" s="5"/>
      <c r="F11" s="6" t="s">
        <v>4</v>
      </c>
      <c r="G11" s="7">
        <v>950</v>
      </c>
      <c r="H11" s="8">
        <f>G11*12</f>
        <v>11400</v>
      </c>
      <c r="I11" s="91"/>
    </row>
    <row r="12" spans="1:9" ht="18.5" x14ac:dyDescent="0.45">
      <c r="A12" s="67"/>
      <c r="B12" s="57" t="s">
        <v>7</v>
      </c>
      <c r="C12" s="106">
        <f>VLOOKUP(C11,'Tabla itp'!A:B,2,0)</f>
        <v>0.06</v>
      </c>
      <c r="D12" s="106"/>
      <c r="F12" s="10"/>
      <c r="H12" s="11"/>
      <c r="I12" s="89"/>
    </row>
    <row r="13" spans="1:9" ht="24" thickBot="1" x14ac:dyDescent="0.4">
      <c r="A13" s="67"/>
      <c r="F13" s="101" t="s">
        <v>8</v>
      </c>
      <c r="G13" s="103"/>
      <c r="I13" s="89"/>
    </row>
    <row r="14" spans="1:9" ht="24" thickBot="1" x14ac:dyDescent="0.4">
      <c r="A14" s="67"/>
      <c r="B14" s="93" t="s">
        <v>10</v>
      </c>
      <c r="C14" s="94"/>
      <c r="F14" s="12" t="s">
        <v>9</v>
      </c>
      <c r="G14" s="13">
        <v>0.03</v>
      </c>
      <c r="I14" s="89"/>
    </row>
    <row r="15" spans="1:9" ht="21.5" thickBot="1" x14ac:dyDescent="0.55000000000000004">
      <c r="A15" s="67"/>
      <c r="B15" s="14" t="s">
        <v>12</v>
      </c>
      <c r="C15" s="60">
        <v>90000</v>
      </c>
      <c r="D15" s="64"/>
      <c r="F15" s="68" t="s">
        <v>11</v>
      </c>
      <c r="I15" s="89"/>
    </row>
    <row r="16" spans="1:9" ht="21.5" thickBot="1" x14ac:dyDescent="0.55000000000000004">
      <c r="A16" s="67"/>
      <c r="B16" s="15" t="s">
        <v>13</v>
      </c>
      <c r="C16" s="61">
        <f>C15*C12</f>
        <v>5400</v>
      </c>
      <c r="D16" s="64"/>
      <c r="F16" s="1"/>
      <c r="I16" s="89"/>
    </row>
    <row r="17" spans="1:9" ht="24" thickBot="1" x14ac:dyDescent="0.55000000000000004">
      <c r="A17" s="67"/>
      <c r="B17" s="15" t="s">
        <v>15</v>
      </c>
      <c r="C17" s="62">
        <v>2000</v>
      </c>
      <c r="D17" s="64"/>
      <c r="E17" s="16"/>
      <c r="F17" s="2" t="s">
        <v>14</v>
      </c>
      <c r="G17" s="4"/>
      <c r="H17" s="69"/>
      <c r="I17" s="89"/>
    </row>
    <row r="18" spans="1:9" ht="21.5" thickBot="1" x14ac:dyDescent="0.55000000000000004">
      <c r="A18" s="67"/>
      <c r="B18" s="15" t="s">
        <v>18</v>
      </c>
      <c r="C18" s="62">
        <v>300</v>
      </c>
      <c r="D18" s="64"/>
      <c r="E18" s="17"/>
      <c r="F18" s="18" t="s">
        <v>16</v>
      </c>
      <c r="G18" s="19">
        <v>0.8</v>
      </c>
      <c r="H18" s="70" t="s">
        <v>17</v>
      </c>
      <c r="I18" s="89"/>
    </row>
    <row r="19" spans="1:9" ht="21.5" thickBot="1" x14ac:dyDescent="0.55000000000000004">
      <c r="A19" s="67"/>
      <c r="B19" s="15" t="s">
        <v>20</v>
      </c>
      <c r="C19" s="62">
        <v>2500</v>
      </c>
      <c r="D19" s="64"/>
      <c r="E19" s="17"/>
      <c r="F19" s="20" t="s">
        <v>19</v>
      </c>
      <c r="G19" s="21">
        <f>C15*G18</f>
        <v>72000</v>
      </c>
      <c r="H19" s="69"/>
      <c r="I19" s="89"/>
    </row>
    <row r="20" spans="1:9" ht="21.5" thickBot="1" x14ac:dyDescent="0.55000000000000004">
      <c r="A20" s="67"/>
      <c r="B20" s="15" t="s">
        <v>22</v>
      </c>
      <c r="C20" s="62">
        <v>1500</v>
      </c>
      <c r="D20" s="64"/>
      <c r="E20" s="17"/>
      <c r="F20" s="20" t="s">
        <v>21</v>
      </c>
      <c r="G20" s="22">
        <f>C22-G19</f>
        <v>32700</v>
      </c>
      <c r="H20" s="69"/>
      <c r="I20" s="89"/>
    </row>
    <row r="21" spans="1:9" ht="21.5" thickBot="1" x14ac:dyDescent="0.55000000000000004">
      <c r="A21" s="67"/>
      <c r="B21" s="15" t="s">
        <v>24</v>
      </c>
      <c r="C21" s="62">
        <v>3000</v>
      </c>
      <c r="D21" s="64"/>
      <c r="E21" s="17"/>
      <c r="F21" s="23" t="s">
        <v>23</v>
      </c>
      <c r="G21" s="24">
        <v>30</v>
      </c>
      <c r="H21" s="69"/>
      <c r="I21" s="89"/>
    </row>
    <row r="22" spans="1:9" ht="21.5" thickBot="1" x14ac:dyDescent="0.55000000000000004">
      <c r="A22" s="67"/>
      <c r="B22" s="26" t="s">
        <v>26</v>
      </c>
      <c r="C22" s="63">
        <f>SUM(C15:C21)</f>
        <v>104700</v>
      </c>
      <c r="D22" s="64"/>
      <c r="E22" s="17"/>
      <c r="F22" s="25" t="s">
        <v>25</v>
      </c>
      <c r="G22" s="84">
        <v>2.5000000000000001E-2</v>
      </c>
      <c r="I22" s="89"/>
    </row>
    <row r="23" spans="1:9" ht="21" x14ac:dyDescent="0.5">
      <c r="A23" s="67"/>
      <c r="D23" s="64"/>
      <c r="I23" s="89"/>
    </row>
    <row r="24" spans="1:9" ht="24" thickBot="1" x14ac:dyDescent="0.4">
      <c r="A24" s="67"/>
      <c r="B24" s="58" t="s">
        <v>29</v>
      </c>
      <c r="C24" s="58" t="s">
        <v>2</v>
      </c>
      <c r="D24" s="59" t="s">
        <v>3</v>
      </c>
      <c r="F24" s="2" t="s">
        <v>27</v>
      </c>
      <c r="G24" s="3" t="s">
        <v>2</v>
      </c>
      <c r="H24" s="4" t="s">
        <v>3</v>
      </c>
      <c r="I24" s="89"/>
    </row>
    <row r="25" spans="1:9" ht="19" thickBot="1" x14ac:dyDescent="0.5">
      <c r="A25" s="67"/>
      <c r="B25" s="18" t="s">
        <v>31</v>
      </c>
      <c r="C25" s="27">
        <f>D25/12</f>
        <v>25</v>
      </c>
      <c r="D25" s="31">
        <v>300</v>
      </c>
      <c r="E25" s="5"/>
      <c r="F25" s="18" t="s">
        <v>28</v>
      </c>
      <c r="G25" s="27">
        <f>PMT(G22/12,G21*12,-G19,0)</f>
        <v>284.48704714876703</v>
      </c>
      <c r="H25" s="28">
        <f>G25*12</f>
        <v>3413.8445657852044</v>
      </c>
      <c r="I25" s="89"/>
    </row>
    <row r="26" spans="1:9" ht="19" thickBot="1" x14ac:dyDescent="0.5">
      <c r="A26" s="67"/>
      <c r="B26" s="34" t="s">
        <v>33</v>
      </c>
      <c r="C26" s="29">
        <f>D26/12</f>
        <v>23.333333333333332</v>
      </c>
      <c r="D26" s="35">
        <v>280</v>
      </c>
      <c r="E26" s="5"/>
      <c r="F26" s="20" t="s">
        <v>30</v>
      </c>
      <c r="G26" s="29">
        <f>((G25*12*G21)-G19)/(G21*12)</f>
        <v>84.487047148767019</v>
      </c>
      <c r="H26" s="30">
        <f>G26*12</f>
        <v>1013.8445657852042</v>
      </c>
      <c r="I26" s="89"/>
    </row>
    <row r="27" spans="1:9" ht="19" thickBot="1" x14ac:dyDescent="0.5">
      <c r="A27" s="67"/>
      <c r="B27" s="34" t="s">
        <v>34</v>
      </c>
      <c r="C27" s="29">
        <f>D27/12</f>
        <v>29.166666666666668</v>
      </c>
      <c r="D27" s="35">
        <v>350</v>
      </c>
      <c r="F27" s="25" t="s">
        <v>32</v>
      </c>
      <c r="G27" s="32">
        <f>G25-G26</f>
        <v>200</v>
      </c>
      <c r="H27" s="33">
        <f>G27*12</f>
        <v>2400</v>
      </c>
      <c r="I27" s="89"/>
    </row>
    <row r="28" spans="1:9" ht="19" thickBot="1" x14ac:dyDescent="0.4">
      <c r="A28" s="67"/>
      <c r="B28" s="36" t="s">
        <v>35</v>
      </c>
      <c r="C28" s="29">
        <f t="shared" ref="C28:C29" si="0">D28/12</f>
        <v>0</v>
      </c>
      <c r="D28" s="37">
        <v>0</v>
      </c>
      <c r="I28" s="89"/>
    </row>
    <row r="29" spans="1:9" ht="18.5" x14ac:dyDescent="0.35">
      <c r="A29" s="67"/>
      <c r="B29" s="38" t="s">
        <v>36</v>
      </c>
      <c r="C29" s="39">
        <f t="shared" si="0"/>
        <v>0</v>
      </c>
      <c r="D29" s="40">
        <v>0</v>
      </c>
      <c r="E29" s="69"/>
      <c r="I29" s="89"/>
    </row>
    <row r="30" spans="1:9" ht="18.5" x14ac:dyDescent="0.45">
      <c r="A30" s="67"/>
      <c r="B30" s="81" t="s">
        <v>37</v>
      </c>
      <c r="C30" s="82">
        <f>SUM(C25:C29)</f>
        <v>77.5</v>
      </c>
      <c r="D30" s="83">
        <f>SUM(D25:D29)</f>
        <v>930</v>
      </c>
      <c r="E30" s="69"/>
      <c r="I30" s="89"/>
    </row>
    <row r="31" spans="1:9" ht="21" x14ac:dyDescent="0.5">
      <c r="B31" s="71"/>
      <c r="C31" s="72"/>
      <c r="D31" s="64"/>
      <c r="E31" s="69"/>
      <c r="F31" s="73"/>
      <c r="G31" s="74"/>
      <c r="H31" s="74"/>
      <c r="I31" s="89"/>
    </row>
    <row r="32" spans="1:9" ht="23.5" x14ac:dyDescent="0.35">
      <c r="A32" s="98" t="s">
        <v>38</v>
      </c>
      <c r="B32" s="98"/>
      <c r="C32" s="98"/>
      <c r="D32" s="98"/>
      <c r="E32" s="98"/>
      <c r="F32" s="98"/>
      <c r="G32" s="98"/>
      <c r="H32" s="98"/>
      <c r="I32" s="98"/>
    </row>
    <row r="33" spans="1:9" ht="23.5" x14ac:dyDescent="0.5">
      <c r="A33" s="67"/>
      <c r="B33" s="71"/>
      <c r="C33" s="72"/>
      <c r="D33" s="64"/>
      <c r="H33" s="75"/>
      <c r="I33" s="89"/>
    </row>
    <row r="34" spans="1:9" ht="21.5" thickBot="1" x14ac:dyDescent="0.55000000000000004">
      <c r="A34" s="67"/>
      <c r="B34" s="71"/>
      <c r="C34" s="72"/>
      <c r="D34" s="64"/>
      <c r="E34" s="69"/>
      <c r="F34" s="99" t="s">
        <v>39</v>
      </c>
      <c r="G34" s="100"/>
      <c r="H34" s="76"/>
      <c r="I34" s="89"/>
    </row>
    <row r="35" spans="1:9" ht="21" x14ac:dyDescent="0.5">
      <c r="A35" s="67"/>
      <c r="B35" s="71"/>
      <c r="C35" s="72"/>
      <c r="D35" s="64"/>
      <c r="E35" s="76"/>
      <c r="F35" s="41" t="s">
        <v>40</v>
      </c>
      <c r="G35" s="42">
        <f>H11/C22</f>
        <v>0.10888252148997135</v>
      </c>
      <c r="H35" s="76"/>
      <c r="I35" s="89"/>
    </row>
    <row r="36" spans="1:9" ht="21" x14ac:dyDescent="0.5">
      <c r="A36" s="67"/>
      <c r="B36" s="71"/>
      <c r="C36" s="72"/>
      <c r="D36" s="64"/>
      <c r="E36" s="76"/>
      <c r="F36" s="43" t="s">
        <v>41</v>
      </c>
      <c r="G36" s="44">
        <f>(H11-D30-H26)/(C22)</f>
        <v>9.0316670813894898E-2</v>
      </c>
      <c r="H36" s="76"/>
      <c r="I36" s="89"/>
    </row>
    <row r="37" spans="1:9" ht="21" x14ac:dyDescent="0.5">
      <c r="A37" s="67"/>
      <c r="B37" s="71"/>
      <c r="C37" s="72"/>
      <c r="D37" s="64"/>
      <c r="E37" s="76"/>
      <c r="F37" s="45" t="s">
        <v>42</v>
      </c>
      <c r="G37" s="46">
        <f>G11-G25-C30</f>
        <v>588.01295285123297</v>
      </c>
      <c r="H37" s="76"/>
      <c r="I37" s="89"/>
    </row>
    <row r="38" spans="1:9" ht="21.5" thickBot="1" x14ac:dyDescent="0.55000000000000004">
      <c r="A38" s="67"/>
      <c r="B38" s="71"/>
      <c r="C38" s="72"/>
      <c r="D38" s="64"/>
      <c r="E38" s="76"/>
      <c r="F38" s="47" t="s">
        <v>43</v>
      </c>
      <c r="G38" s="48">
        <f>C22/H11</f>
        <v>9.1842105263157894</v>
      </c>
      <c r="H38" s="76"/>
      <c r="I38" s="89"/>
    </row>
    <row r="39" spans="1:9" ht="21" x14ac:dyDescent="0.5">
      <c r="A39" s="67"/>
      <c r="B39" s="71"/>
      <c r="C39" s="72"/>
      <c r="D39" s="64"/>
      <c r="E39" s="76"/>
      <c r="F39" s="41" t="s">
        <v>44</v>
      </c>
      <c r="G39" s="49">
        <f>G25/G11</f>
        <v>0.29946004963028111</v>
      </c>
      <c r="H39" s="76"/>
      <c r="I39" s="89"/>
    </row>
    <row r="40" spans="1:9" ht="21.5" thickBot="1" x14ac:dyDescent="0.55000000000000004">
      <c r="A40" s="67"/>
      <c r="B40" s="71"/>
      <c r="C40" s="72"/>
      <c r="D40" s="64"/>
      <c r="E40" s="76"/>
      <c r="F40" s="47" t="s">
        <v>45</v>
      </c>
      <c r="G40" s="50">
        <f>G37/G11</f>
        <v>0.61896100300129786</v>
      </c>
      <c r="H40" s="76"/>
      <c r="I40" s="89"/>
    </row>
    <row r="41" spans="1:9" ht="21" x14ac:dyDescent="0.5">
      <c r="A41" s="67"/>
      <c r="B41" s="71"/>
      <c r="C41" s="72"/>
      <c r="D41" s="64"/>
      <c r="E41" s="76"/>
      <c r="F41" s="43" t="s">
        <v>46</v>
      </c>
      <c r="G41" s="42">
        <f>12*G37/G20</f>
        <v>0.21578456985366348</v>
      </c>
      <c r="H41" s="76"/>
      <c r="I41" s="89"/>
    </row>
    <row r="42" spans="1:9" ht="18.5" x14ac:dyDescent="0.45">
      <c r="A42" s="67"/>
      <c r="E42" s="76"/>
      <c r="F42" s="45" t="s">
        <v>47</v>
      </c>
      <c r="G42" s="51">
        <f>12*(G37+G27)/G20</f>
        <v>0.2891790652665075</v>
      </c>
      <c r="I42" s="89"/>
    </row>
    <row r="43" spans="1:9" ht="19" thickBot="1" x14ac:dyDescent="0.5">
      <c r="A43" s="67"/>
      <c r="B43" s="77"/>
      <c r="C43" s="78"/>
      <c r="D43" s="78"/>
      <c r="F43" s="47" t="s">
        <v>48</v>
      </c>
      <c r="G43" s="52">
        <f>(H11-D30-12*G26)/(G20)+G14</f>
        <v>0.31917906526650752</v>
      </c>
      <c r="I43" s="89"/>
    </row>
    <row r="44" spans="1:9" ht="21" x14ac:dyDescent="0.5">
      <c r="A44" s="67"/>
      <c r="B44" s="80" t="s">
        <v>70</v>
      </c>
      <c r="C44" s="78"/>
      <c r="D44" s="78"/>
      <c r="F44" s="79" t="s">
        <v>49</v>
      </c>
      <c r="G44" s="53"/>
      <c r="I44" s="89"/>
    </row>
    <row r="45" spans="1:9" ht="21" x14ac:dyDescent="0.5">
      <c r="A45" s="67"/>
      <c r="B45" s="80" t="s">
        <v>71</v>
      </c>
      <c r="C45" s="78"/>
      <c r="D45" s="78"/>
      <c r="F45" s="64"/>
      <c r="I45" s="89"/>
    </row>
    <row r="46" spans="1:9" ht="15" thickBot="1" x14ac:dyDescent="0.4">
      <c r="A46" s="85"/>
      <c r="B46" s="86"/>
      <c r="C46" s="87"/>
      <c r="D46" s="87"/>
      <c r="E46" s="88"/>
      <c r="F46" s="88"/>
      <c r="G46" s="88"/>
      <c r="H46" s="88"/>
      <c r="I46" s="90"/>
    </row>
    <row r="47" spans="1:9" ht="15" thickTop="1" x14ac:dyDescent="0.35"/>
  </sheetData>
  <sheetProtection algorithmName="SHA-512" hashValue="oiduZY7Qk66hsUMKBC14/dA4end7zHrwPqmlVyejOxEhxj8egWPSsetrNZjL3Kkgy3OJx0JML5DCZaTiRqPtRg==" saltValue="uZOa+cinBaCi2BtIBa3k8A==" spinCount="100000" sheet="1" formatCells="0" formatColumns="0" formatRows="0" insertColumns="0" insertRows="0" insertHyperlinks="0" deleteColumns="0" deleteRows="0" sort="0" autoFilter="0" pivotTables="0"/>
  <protectedRanges>
    <protectedRange sqref="C11:D11 C15 C17:C21 D25:D29 G11 G14 G18 G21:G22" name="Rango1"/>
  </protectedRanges>
  <mergeCells count="8">
    <mergeCell ref="B14:C14"/>
    <mergeCell ref="A6:I7"/>
    <mergeCell ref="A32:I32"/>
    <mergeCell ref="F34:G34"/>
    <mergeCell ref="B10:D10"/>
    <mergeCell ref="C11:D11"/>
    <mergeCell ref="C12:D12"/>
    <mergeCell ref="F13:G13"/>
  </mergeCells>
  <pageMargins left="0.7" right="0.7" top="0.75" bottom="0.75" header="0.3" footer="0.3"/>
  <headerFooter>
    <oddHeader>&amp;R&amp;"Calibri"&amp;12&amp;KFF8C00 CONFIDENTIAL&amp;1#_x000D_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C6F7F-E41F-468B-84C8-D1E3E2BAF0B5}">
  <dimension ref="A1:B20"/>
  <sheetViews>
    <sheetView workbookViewId="0">
      <selection activeCell="E10" sqref="E10"/>
    </sheetView>
  </sheetViews>
  <sheetFormatPr defaultRowHeight="14.5" x14ac:dyDescent="0.35"/>
  <cols>
    <col min="1" max="1" width="21.1796875" customWidth="1"/>
    <col min="2" max="2" width="18.1796875" customWidth="1"/>
  </cols>
  <sheetData>
    <row r="1" spans="1:2" x14ac:dyDescent="0.35">
      <c r="A1" s="54" t="s">
        <v>50</v>
      </c>
      <c r="B1" s="54" t="s">
        <v>51</v>
      </c>
    </row>
    <row r="2" spans="1:2" x14ac:dyDescent="0.35">
      <c r="A2" t="s">
        <v>52</v>
      </c>
      <c r="B2" s="55">
        <v>0.08</v>
      </c>
    </row>
    <row r="3" spans="1:2" x14ac:dyDescent="0.35">
      <c r="A3" t="s">
        <v>53</v>
      </c>
      <c r="B3" s="56">
        <v>0.08</v>
      </c>
    </row>
    <row r="4" spans="1:2" x14ac:dyDescent="0.35">
      <c r="A4" t="s">
        <v>54</v>
      </c>
      <c r="B4" s="55">
        <v>0.08</v>
      </c>
    </row>
    <row r="5" spans="1:2" x14ac:dyDescent="0.35">
      <c r="A5" t="s">
        <v>55</v>
      </c>
      <c r="B5" s="55">
        <v>0.08</v>
      </c>
    </row>
    <row r="6" spans="1:2" x14ac:dyDescent="0.35">
      <c r="A6" t="s">
        <v>56</v>
      </c>
      <c r="B6" s="55">
        <v>6.5000000000000002E-2</v>
      </c>
    </row>
    <row r="7" spans="1:2" x14ac:dyDescent="0.35">
      <c r="A7" t="s">
        <v>57</v>
      </c>
      <c r="B7" s="56">
        <v>0.1</v>
      </c>
    </row>
    <row r="8" spans="1:2" x14ac:dyDescent="0.35">
      <c r="A8" t="s">
        <v>58</v>
      </c>
      <c r="B8" s="55">
        <v>0.09</v>
      </c>
    </row>
    <row r="9" spans="1:2" x14ac:dyDescent="0.35">
      <c r="A9" t="s">
        <v>59</v>
      </c>
      <c r="B9" s="55">
        <v>0.08</v>
      </c>
    </row>
    <row r="10" spans="1:2" x14ac:dyDescent="0.35">
      <c r="A10" t="s">
        <v>6</v>
      </c>
      <c r="B10" s="55">
        <v>0.1</v>
      </c>
    </row>
    <row r="11" spans="1:2" x14ac:dyDescent="0.35">
      <c r="A11" t="s">
        <v>60</v>
      </c>
      <c r="B11" s="55">
        <v>0.06</v>
      </c>
    </row>
    <row r="12" spans="1:2" x14ac:dyDescent="0.35">
      <c r="A12" t="s">
        <v>61</v>
      </c>
      <c r="B12" s="55">
        <v>0.06</v>
      </c>
    </row>
    <row r="13" spans="1:2" x14ac:dyDescent="0.35">
      <c r="A13" t="s">
        <v>62</v>
      </c>
      <c r="B13" s="55">
        <v>0.1</v>
      </c>
    </row>
    <row r="14" spans="1:2" x14ac:dyDescent="0.35">
      <c r="A14" t="s">
        <v>63</v>
      </c>
      <c r="B14" s="55">
        <v>0.08</v>
      </c>
    </row>
    <row r="15" spans="1:2" x14ac:dyDescent="0.35">
      <c r="A15" t="s">
        <v>64</v>
      </c>
      <c r="B15" s="55">
        <v>0.09</v>
      </c>
    </row>
    <row r="16" spans="1:2" x14ac:dyDescent="0.35">
      <c r="A16" t="s">
        <v>65</v>
      </c>
      <c r="B16" s="55">
        <v>7.0000000000000007E-2</v>
      </c>
    </row>
    <row r="17" spans="1:2" x14ac:dyDescent="0.35">
      <c r="A17" t="s">
        <v>66</v>
      </c>
      <c r="B17" s="55">
        <v>0.06</v>
      </c>
    </row>
    <row r="18" spans="1:2" x14ac:dyDescent="0.35">
      <c r="A18" t="s">
        <v>67</v>
      </c>
      <c r="B18" s="55">
        <v>0.08</v>
      </c>
    </row>
    <row r="19" spans="1:2" x14ac:dyDescent="0.35">
      <c r="A19" t="s">
        <v>68</v>
      </c>
      <c r="B19" s="55">
        <v>0.06</v>
      </c>
    </row>
    <row r="20" spans="1:2" x14ac:dyDescent="0.35">
      <c r="A20" t="s">
        <v>69</v>
      </c>
      <c r="B20" s="56">
        <v>0.04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Calculadora</vt:lpstr>
      <vt:lpstr>Tabla itp</vt:lpstr>
    </vt:vector>
  </TitlesOfParts>
  <Company>Amadeus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GONZALEZ ALVAREZ</dc:creator>
  <cp:lastModifiedBy>Alejandro GONZALEZ ALVAREZ</cp:lastModifiedBy>
  <dcterms:created xsi:type="dcterms:W3CDTF">2024-08-08T08:51:47Z</dcterms:created>
  <dcterms:modified xsi:type="dcterms:W3CDTF">2024-08-08T09:36:21Z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2db9220-a04a-4f06-aab9-80cbe5287fb3_Enabled">
    <vt:lpwstr>true</vt:lpwstr>
  </property>
  <property fmtid="{D5CDD505-2E9C-101B-9397-08002B2CF9AE}" pid="3" name="MSIP_Label_d2db9220-a04a-4f06-aab9-80cbe5287fb3_SetDate">
    <vt:lpwstr>2024-08-08T08:54:47Z</vt:lpwstr>
  </property>
  <property fmtid="{D5CDD505-2E9C-101B-9397-08002B2CF9AE}" pid="4" name="MSIP_Label_d2db9220-a04a-4f06-aab9-80cbe5287fb3_Method">
    <vt:lpwstr>Standard</vt:lpwstr>
  </property>
  <property fmtid="{D5CDD505-2E9C-101B-9397-08002B2CF9AE}" pid="5" name="MSIP_Label_d2db9220-a04a-4f06-aab9-80cbe5287fb3_Name">
    <vt:lpwstr>d2db9220-a04a-4f06-aab9-80cbe5287fb3</vt:lpwstr>
  </property>
  <property fmtid="{D5CDD505-2E9C-101B-9397-08002B2CF9AE}" pid="6" name="MSIP_Label_d2db9220-a04a-4f06-aab9-80cbe5287fb3_SiteId">
    <vt:lpwstr>b3f4f7c2-72ce-4192-aba4-d6c7719b5766</vt:lpwstr>
  </property>
  <property fmtid="{D5CDD505-2E9C-101B-9397-08002B2CF9AE}" pid="7" name="MSIP_Label_d2db9220-a04a-4f06-aab9-80cbe5287fb3_ActionId">
    <vt:lpwstr>9059a229-5972-4656-9124-78dafc07db5c</vt:lpwstr>
  </property>
  <property fmtid="{D5CDD505-2E9C-101B-9397-08002B2CF9AE}" pid="8" name="MSIP_Label_d2db9220-a04a-4f06-aab9-80cbe5287fb3_ContentBits">
    <vt:lpwstr>1</vt:lpwstr>
  </property>
</Properties>
</file>